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Arkusz1" sheetId="1" r:id="rId1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6" i="1" l="1"/>
  <c r="B70" i="1"/>
  <c r="B68" i="1"/>
  <c r="B67" i="1"/>
  <c r="B66" i="1"/>
  <c r="D62" i="1"/>
  <c r="C62" i="1"/>
  <c r="F62" i="1" s="1"/>
  <c r="F61" i="1"/>
  <c r="F60" i="1"/>
  <c r="H60" i="1" s="1"/>
  <c r="I60" i="1" s="1"/>
  <c r="F59" i="1"/>
  <c r="F58" i="1"/>
  <c r="D53" i="1"/>
  <c r="C53" i="1"/>
  <c r="F52" i="1"/>
  <c r="F51" i="1"/>
  <c r="F50" i="1"/>
  <c r="H50" i="1" s="1"/>
  <c r="I50" i="1" s="1"/>
  <c r="F49" i="1"/>
  <c r="H49" i="1" s="1"/>
  <c r="D44" i="1"/>
  <c r="C44" i="1"/>
  <c r="F43" i="1"/>
  <c r="H43" i="1" s="1"/>
  <c r="I43" i="1" s="1"/>
  <c r="F42" i="1"/>
  <c r="H42" i="1" s="1"/>
  <c r="I42" i="1" s="1"/>
  <c r="F41" i="1"/>
  <c r="F40" i="1"/>
  <c r="D35" i="1"/>
  <c r="C35" i="1"/>
  <c r="D34" i="1"/>
  <c r="F34" i="1" s="1"/>
  <c r="F33" i="1"/>
  <c r="H33" i="1" s="1"/>
  <c r="F32" i="1"/>
  <c r="H32" i="1" s="1"/>
  <c r="I32" i="1" s="1"/>
  <c r="F31" i="1"/>
  <c r="H31" i="1" s="1"/>
  <c r="D26" i="1"/>
  <c r="C26" i="1"/>
  <c r="D25" i="1"/>
  <c r="F25" i="1" s="1"/>
  <c r="F24" i="1"/>
  <c r="H24" i="1" s="1"/>
  <c r="I24" i="1" s="1"/>
  <c r="F23" i="1"/>
  <c r="F22" i="1"/>
  <c r="D17" i="1"/>
  <c r="C17" i="1"/>
  <c r="D16" i="1"/>
  <c r="F16" i="1" s="1"/>
  <c r="F15" i="1"/>
  <c r="H15" i="1" s="1"/>
  <c r="F14" i="1"/>
  <c r="H14" i="1" s="1"/>
  <c r="I14" i="1" s="1"/>
  <c r="F13" i="1"/>
  <c r="H13" i="1" s="1"/>
  <c r="F9" i="1"/>
  <c r="D8" i="1"/>
  <c r="F7" i="1"/>
  <c r="H7" i="1" s="1"/>
  <c r="F6" i="1"/>
  <c r="H6" i="1" s="1"/>
  <c r="I6" i="1" s="1"/>
  <c r="F5" i="1"/>
  <c r="H5" i="1" s="1"/>
  <c r="F26" i="1" l="1"/>
  <c r="F35" i="1"/>
  <c r="F53" i="1"/>
  <c r="B69" i="1"/>
  <c r="H51" i="1"/>
  <c r="I51" i="1" s="1"/>
  <c r="I15" i="1"/>
  <c r="F17" i="1"/>
  <c r="I33" i="1"/>
  <c r="F44" i="1"/>
  <c r="I7" i="1"/>
  <c r="I5" i="1"/>
  <c r="H18" i="1"/>
  <c r="I13" i="1"/>
  <c r="I18" i="1" s="1"/>
  <c r="H34" i="1"/>
  <c r="I34" i="1" s="1"/>
  <c r="H53" i="1"/>
  <c r="I53" i="1" s="1"/>
  <c r="H16" i="1"/>
  <c r="I16" i="1" s="1"/>
  <c r="H35" i="1"/>
  <c r="I35" i="1" s="1"/>
  <c r="H54" i="1"/>
  <c r="I49" i="1"/>
  <c r="I58" i="1"/>
  <c r="H58" i="1"/>
  <c r="H62" i="1"/>
  <c r="I62" i="1" s="1"/>
  <c r="I31" i="1"/>
  <c r="H36" i="1"/>
  <c r="H17" i="1"/>
  <c r="I17" i="1" s="1"/>
  <c r="H25" i="1"/>
  <c r="I25" i="1" s="1"/>
  <c r="H44" i="1"/>
  <c r="I44" i="1" s="1"/>
  <c r="H59" i="1"/>
  <c r="I59" i="1" s="1"/>
  <c r="F8" i="1"/>
  <c r="H9" i="1"/>
  <c r="I9" i="1" s="1"/>
  <c r="H22" i="1"/>
  <c r="H23" i="1"/>
  <c r="I23" i="1" s="1"/>
  <c r="H26" i="1"/>
  <c r="I26" i="1" s="1"/>
  <c r="H40" i="1"/>
  <c r="H45" i="1" s="1"/>
  <c r="H41" i="1"/>
  <c r="I41" i="1" s="1"/>
  <c r="H52" i="1"/>
  <c r="I52" i="1" s="1"/>
  <c r="H61" i="1"/>
  <c r="I61" i="1" s="1"/>
  <c r="I63" i="1" l="1"/>
  <c r="H63" i="1"/>
  <c r="I54" i="1"/>
  <c r="I36" i="1"/>
  <c r="H27" i="1"/>
  <c r="I40" i="1"/>
  <c r="I45" i="1" s="1"/>
  <c r="I22" i="1"/>
  <c r="I27" i="1" s="1"/>
  <c r="H8" i="1"/>
  <c r="I8" i="1" s="1"/>
  <c r="I10" i="1"/>
</calcChain>
</file>

<file path=xl/sharedStrings.xml><?xml version="1.0" encoding="utf-8"?>
<sst xmlns="http://schemas.openxmlformats.org/spreadsheetml/2006/main" count="156" uniqueCount="36">
  <si>
    <t>jednostki miary</t>
  </si>
  <si>
    <t>kWh</t>
  </si>
  <si>
    <t>Opłata - abonament za sprzedaż paliwa gazowego</t>
  </si>
  <si>
    <t>Opłata sieciowa zmienna</t>
  </si>
  <si>
    <t>kWh/h</t>
  </si>
  <si>
    <t>suma</t>
  </si>
  <si>
    <t xml:space="preserve">Opłata sieciowa stała </t>
  </si>
  <si>
    <t>W-5.1 ZW</t>
  </si>
  <si>
    <t>W-3.6 ZW</t>
  </si>
  <si>
    <t>W-4 ZW</t>
  </si>
  <si>
    <t>W-1.1 ZW</t>
  </si>
  <si>
    <t>W-4 PŁATNIK</t>
  </si>
  <si>
    <t>W-3.6 PŁATNIK</t>
  </si>
  <si>
    <t>licznik x m-c</t>
  </si>
  <si>
    <t>ilość ppg</t>
  </si>
  <si>
    <t>Kwota podatku Vat w zł</t>
  </si>
  <si>
    <t>Wartość brutto (kol. 6 + kol. 8)</t>
  </si>
  <si>
    <t>wartość netto (kol 3 x kol. 4 x kol. 5)</t>
  </si>
  <si>
    <t>Załącznik nr 2a do SIWZ - kalkulator</t>
  </si>
  <si>
    <t>Nazwa opłaty</t>
  </si>
  <si>
    <t>cena jednostkowa</t>
  </si>
  <si>
    <t>Stawka podatku Vat</t>
  </si>
  <si>
    <t xml:space="preserve">Opłata - abonament za sprzedaż paliwa gazowego  </t>
  </si>
  <si>
    <t>W-1.1 PŁATNIK</t>
  </si>
  <si>
    <t>Ilość ppg</t>
  </si>
  <si>
    <t xml:space="preserve">,,Kompleksowa dostawa gazu ziemnego wysokometanowego (grupa E) dla Celestynowskiej Grupy Zakupowej”
</t>
  </si>
  <si>
    <t>Paliwo gazowe - zamówienie podstawowe</t>
  </si>
  <si>
    <t>Paliwo gazowe - zamówienie z prawem opcji (30%) fakultatywne</t>
  </si>
  <si>
    <t>Opłata sieciowa stała (ilość jednostek = ilość godzin w trakcie trwania umowy x moc umowna)  548 x 24 x 2464</t>
  </si>
  <si>
    <t>suma gazu - zamówienie podstawowe (kWh)</t>
  </si>
  <si>
    <t>suma gazu - zamówienie fakultatywne (kWh)</t>
  </si>
  <si>
    <t>suma gazu - zamówienie podstawowe + fakultatywne (kWh)</t>
  </si>
  <si>
    <t>moc</t>
  </si>
  <si>
    <t>suma - wartość brutto</t>
  </si>
  <si>
    <t>ilość j.m.</t>
  </si>
  <si>
    <r>
      <t>Wykonawca</t>
    </r>
    <r>
      <rPr>
        <sz val="12"/>
        <color theme="1"/>
        <rFont val="Times New Roman"/>
        <family val="1"/>
        <charset val="238"/>
      </rPr>
      <t xml:space="preserve"> może skorzystać z przygotowanego przez </t>
    </r>
    <r>
      <rPr>
        <b/>
        <sz val="12"/>
        <color theme="1"/>
        <rFont val="Times New Roman"/>
        <family val="1"/>
        <charset val="238"/>
      </rPr>
      <t>Zamawiającego</t>
    </r>
    <r>
      <rPr>
        <sz val="12"/>
        <color theme="1"/>
        <rFont val="Times New Roman"/>
        <family val="1"/>
        <charset val="238"/>
      </rPr>
      <t xml:space="preserve"> kalkulatora stanowiącego </t>
    </r>
    <r>
      <rPr>
        <b/>
        <sz val="12"/>
        <color theme="1"/>
        <rFont val="Times New Roman"/>
        <family val="1"/>
        <charset val="238"/>
      </rPr>
      <t>Załącznik nr 2a do SIWZ</t>
    </r>
    <r>
      <rPr>
        <sz val="12"/>
        <color theme="1"/>
        <rFont val="Times New Roman"/>
        <family val="1"/>
        <charset val="238"/>
      </rPr>
      <t>, przy czym  wyliczenia z kalkulatora nie  stanowią podstawy do jakichkolwiek roszczeń Wykonawcy w stosunku do Zamawiającego i sam kalkulator nie stanowi załącznika do oferty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</si>
</sst>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3" fontId="4" fillId="0" borderId="0" xfId="0" applyNumberFormat="1" applyFont="1" applyAlignment="1"/>
    <xf numFmtId="166" fontId="4" fillId="0" borderId="0" xfId="0" applyNumberFormat="1" applyFont="1" applyAlignment="1"/>
    <xf numFmtId="4" fontId="6" fillId="0" borderId="0" xfId="0" applyNumberFormat="1" applyFont="1" applyAlignment="1"/>
    <xf numFmtId="0" fontId="4" fillId="0" borderId="0" xfId="0" quotePrefix="1" applyFont="1" applyAlignment="1"/>
    <xf numFmtId="0" fontId="5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/>
    <xf numFmtId="4" fontId="4" fillId="0" borderId="1" xfId="0" applyNumberFormat="1" applyFont="1" applyBorder="1" applyAlignment="1"/>
    <xf numFmtId="3" fontId="11" fillId="0" borderId="0" xfId="0" applyNumberFormat="1" applyFont="1" applyAlignment="1"/>
    <xf numFmtId="166" fontId="12" fillId="0" borderId="0" xfId="0" applyNumberFormat="1" applyFont="1" applyAlignment="1"/>
    <xf numFmtId="4" fontId="7" fillId="0" borderId="0" xfId="0" applyNumberFormat="1" applyFont="1" applyFill="1" applyBorder="1" applyAlignment="1"/>
    <xf numFmtId="4" fontId="7" fillId="0" borderId="0" xfId="0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/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2" fillId="0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45" workbookViewId="0">
      <selection activeCell="E17" sqref="E17"/>
    </sheetView>
  </sheetViews>
  <sheetFormatPr defaultRowHeight="15" x14ac:dyDescent="0.25"/>
  <cols>
    <col min="1" max="1" width="50.28515625" style="2" customWidth="1"/>
    <col min="2" max="2" width="12.28515625" style="2" customWidth="1"/>
    <col min="3" max="3" width="7.7109375" style="2" customWidth="1"/>
    <col min="4" max="4" width="18" style="2" customWidth="1"/>
    <col min="5" max="5" width="10.28515625" style="26" customWidth="1"/>
    <col min="6" max="6" width="13.42578125" style="2" customWidth="1"/>
    <col min="7" max="7" width="10.140625" style="2" customWidth="1"/>
    <col min="8" max="8" width="12.42578125" style="2" customWidth="1"/>
    <col min="9" max="9" width="13.85546875" style="2" customWidth="1"/>
    <col min="10" max="16384" width="9.140625" style="2"/>
  </cols>
  <sheetData>
    <row r="1" spans="1:9" ht="29.25" customHeight="1" x14ac:dyDescent="0.25">
      <c r="A1" s="15"/>
      <c r="B1" s="15"/>
      <c r="C1" s="15"/>
      <c r="D1" s="15"/>
      <c r="E1" s="21"/>
      <c r="F1" s="15"/>
      <c r="G1" s="45" t="s">
        <v>18</v>
      </c>
    </row>
    <row r="2" spans="1:9" ht="19.5" customHeight="1" x14ac:dyDescent="0.25">
      <c r="A2" s="47" t="s">
        <v>25</v>
      </c>
      <c r="B2" s="47"/>
      <c r="C2" s="47"/>
      <c r="D2" s="47"/>
      <c r="E2" s="47"/>
      <c r="F2" s="47"/>
      <c r="G2" s="47"/>
      <c r="H2" s="47"/>
      <c r="I2" s="47"/>
    </row>
    <row r="3" spans="1:9" x14ac:dyDescent="0.25">
      <c r="A3" s="1">
        <v>1</v>
      </c>
      <c r="B3" s="1"/>
      <c r="C3" s="1"/>
      <c r="D3" s="1"/>
      <c r="E3" s="22"/>
      <c r="F3" s="7"/>
      <c r="G3" s="8" t="s">
        <v>7</v>
      </c>
      <c r="H3" s="8"/>
      <c r="I3" s="8"/>
    </row>
    <row r="4" spans="1:9" ht="26.25" customHeight="1" x14ac:dyDescent="0.25">
      <c r="A4" s="3" t="s">
        <v>19</v>
      </c>
      <c r="B4" s="3" t="s">
        <v>0</v>
      </c>
      <c r="C4" s="4" t="s">
        <v>14</v>
      </c>
      <c r="D4" s="29" t="s">
        <v>34</v>
      </c>
      <c r="E4" s="14" t="s">
        <v>20</v>
      </c>
      <c r="F4" s="13" t="s">
        <v>17</v>
      </c>
      <c r="G4" s="13" t="s">
        <v>21</v>
      </c>
      <c r="H4" s="13" t="s">
        <v>15</v>
      </c>
      <c r="I4" s="13" t="s">
        <v>16</v>
      </c>
    </row>
    <row r="5" spans="1:9" x14ac:dyDescent="0.25">
      <c r="A5" s="3" t="s">
        <v>26</v>
      </c>
      <c r="B5" s="5" t="s">
        <v>1</v>
      </c>
      <c r="C5" s="5">
        <v>1</v>
      </c>
      <c r="D5" s="9">
        <v>4531871</v>
      </c>
      <c r="E5" s="23"/>
      <c r="F5" s="6">
        <f>ROUND(D5*E5,2)</f>
        <v>0</v>
      </c>
      <c r="G5" s="6">
        <v>23</v>
      </c>
      <c r="H5" s="6">
        <f t="shared" ref="H5:H9" si="0">ROUND(F5*0.23,2)</f>
        <v>0</v>
      </c>
      <c r="I5" s="6">
        <f t="shared" ref="I5:I9" si="1">F5+H5</f>
        <v>0</v>
      </c>
    </row>
    <row r="6" spans="1:9" x14ac:dyDescent="0.25">
      <c r="A6" s="3" t="s">
        <v>27</v>
      </c>
      <c r="B6" s="5" t="s">
        <v>1</v>
      </c>
      <c r="C6" s="5">
        <v>1</v>
      </c>
      <c r="D6" s="9">
        <v>1359561</v>
      </c>
      <c r="E6" s="23"/>
      <c r="F6" s="6">
        <f>ROUND(D6*E6,2)</f>
        <v>0</v>
      </c>
      <c r="G6" s="6">
        <v>23</v>
      </c>
      <c r="H6" s="6">
        <f>ROUND(F6*0.23,2)</f>
        <v>0</v>
      </c>
      <c r="I6" s="6">
        <f>F6+H6</f>
        <v>0</v>
      </c>
    </row>
    <row r="7" spans="1:9" x14ac:dyDescent="0.25">
      <c r="A7" s="3" t="s">
        <v>22</v>
      </c>
      <c r="B7" s="5" t="s">
        <v>13</v>
      </c>
      <c r="C7" s="5">
        <v>11</v>
      </c>
      <c r="D7" s="6">
        <v>18</v>
      </c>
      <c r="E7" s="24"/>
      <c r="F7" s="6">
        <f>ROUND(C7*D7*E7,2)</f>
        <v>0</v>
      </c>
      <c r="G7" s="6">
        <v>23</v>
      </c>
      <c r="H7" s="6">
        <f t="shared" si="0"/>
        <v>0</v>
      </c>
      <c r="I7" s="6">
        <f t="shared" si="1"/>
        <v>0</v>
      </c>
    </row>
    <row r="8" spans="1:9" x14ac:dyDescent="0.25">
      <c r="A8" s="3" t="s">
        <v>3</v>
      </c>
      <c r="B8" s="5" t="s">
        <v>1</v>
      </c>
      <c r="C8" s="5">
        <v>1</v>
      </c>
      <c r="D8" s="9">
        <f>SUM(D5:D6)</f>
        <v>5891432</v>
      </c>
      <c r="E8" s="25">
        <v>1.6199999999999999E-2</v>
      </c>
      <c r="F8" s="6">
        <f>ROUND(D8*E8,2)</f>
        <v>95441.2</v>
      </c>
      <c r="G8" s="6">
        <v>23</v>
      </c>
      <c r="H8" s="6">
        <f t="shared" si="0"/>
        <v>21951.48</v>
      </c>
      <c r="I8" s="6">
        <f t="shared" si="1"/>
        <v>117392.68</v>
      </c>
    </row>
    <row r="9" spans="1:9" ht="24" x14ac:dyDescent="0.25">
      <c r="A9" s="14" t="s">
        <v>28</v>
      </c>
      <c r="B9" s="5" t="s">
        <v>4</v>
      </c>
      <c r="C9" s="5">
        <v>1</v>
      </c>
      <c r="D9" s="9">
        <v>32406528</v>
      </c>
      <c r="E9" s="25">
        <v>5.6699999999999997E-3</v>
      </c>
      <c r="F9" s="6">
        <f t="shared" ref="F9" si="2">ROUND(D9*E9,2)</f>
        <v>183745.01</v>
      </c>
      <c r="G9" s="6">
        <v>23</v>
      </c>
      <c r="H9" s="6">
        <f t="shared" si="0"/>
        <v>42261.35</v>
      </c>
      <c r="I9" s="6">
        <f t="shared" si="1"/>
        <v>226006.36000000002</v>
      </c>
    </row>
    <row r="10" spans="1:9" ht="15.75" customHeight="1" x14ac:dyDescent="0.25">
      <c r="A10" s="39"/>
      <c r="B10" s="39"/>
      <c r="C10" s="39"/>
      <c r="D10" s="39"/>
      <c r="E10" s="44"/>
      <c r="F10" s="40"/>
      <c r="G10" s="41" t="s">
        <v>5</v>
      </c>
      <c r="H10" s="41"/>
      <c r="I10" s="42">
        <f>SUM(I5:I9)</f>
        <v>343399.04000000004</v>
      </c>
    </row>
    <row r="11" spans="1:9" x14ac:dyDescent="0.25">
      <c r="A11" s="1">
        <v>2</v>
      </c>
      <c r="B11" s="1"/>
      <c r="C11" s="1"/>
      <c r="D11" s="1"/>
      <c r="E11" s="22"/>
      <c r="F11" s="7"/>
      <c r="G11" s="8" t="s">
        <v>9</v>
      </c>
      <c r="H11" s="8"/>
      <c r="I11" s="8"/>
    </row>
    <row r="12" spans="1:9" ht="36" x14ac:dyDescent="0.25">
      <c r="A12" s="3" t="s">
        <v>19</v>
      </c>
      <c r="B12" s="3" t="s">
        <v>0</v>
      </c>
      <c r="C12" s="4" t="s">
        <v>14</v>
      </c>
      <c r="D12" s="29" t="s">
        <v>34</v>
      </c>
      <c r="E12" s="14" t="s">
        <v>20</v>
      </c>
      <c r="F12" s="13" t="s">
        <v>17</v>
      </c>
      <c r="G12" s="13" t="s">
        <v>21</v>
      </c>
      <c r="H12" s="13" t="s">
        <v>15</v>
      </c>
      <c r="I12" s="13" t="s">
        <v>16</v>
      </c>
    </row>
    <row r="13" spans="1:9" x14ac:dyDescent="0.25">
      <c r="A13" s="3" t="s">
        <v>26</v>
      </c>
      <c r="B13" s="5" t="s">
        <v>1</v>
      </c>
      <c r="C13" s="5">
        <v>1</v>
      </c>
      <c r="D13" s="9">
        <v>1950937</v>
      </c>
      <c r="E13" s="23"/>
      <c r="F13" s="6">
        <f>ROUND(D13*E13,2)</f>
        <v>0</v>
      </c>
      <c r="G13" s="6">
        <v>23</v>
      </c>
      <c r="H13" s="6">
        <f t="shared" ref="H13:H17" si="3">ROUND(F13*0.23,2)</f>
        <v>0</v>
      </c>
      <c r="I13" s="6">
        <f t="shared" ref="I13:I17" si="4">F13+H13</f>
        <v>0</v>
      </c>
    </row>
    <row r="14" spans="1:9" x14ac:dyDescent="0.25">
      <c r="A14" s="3" t="s">
        <v>27</v>
      </c>
      <c r="B14" s="5" t="s">
        <v>1</v>
      </c>
      <c r="C14" s="5">
        <v>1</v>
      </c>
      <c r="D14" s="9">
        <v>585281</v>
      </c>
      <c r="E14" s="23"/>
      <c r="F14" s="6">
        <f>ROUND(D14*E14,2)</f>
        <v>0</v>
      </c>
      <c r="G14" s="6">
        <v>23</v>
      </c>
      <c r="H14" s="6">
        <f t="shared" si="3"/>
        <v>0</v>
      </c>
      <c r="I14" s="6">
        <f t="shared" si="4"/>
        <v>0</v>
      </c>
    </row>
    <row r="15" spans="1:9" x14ac:dyDescent="0.25">
      <c r="A15" s="3" t="s">
        <v>2</v>
      </c>
      <c r="B15" s="5" t="s">
        <v>13</v>
      </c>
      <c r="C15" s="5">
        <v>10</v>
      </c>
      <c r="D15" s="6">
        <v>18</v>
      </c>
      <c r="E15" s="24"/>
      <c r="F15" s="6">
        <f>ROUND(C15*D15*E15,2)</f>
        <v>0</v>
      </c>
      <c r="G15" s="6">
        <v>23</v>
      </c>
      <c r="H15" s="6">
        <f t="shared" si="3"/>
        <v>0</v>
      </c>
      <c r="I15" s="6">
        <f t="shared" si="4"/>
        <v>0</v>
      </c>
    </row>
    <row r="16" spans="1:9" x14ac:dyDescent="0.25">
      <c r="A16" s="3" t="s">
        <v>3</v>
      </c>
      <c r="B16" s="5" t="s">
        <v>1</v>
      </c>
      <c r="C16" s="5">
        <v>1</v>
      </c>
      <c r="D16" s="9">
        <f>SUM(D13:D14)</f>
        <v>2536218</v>
      </c>
      <c r="E16" s="25">
        <v>2.2780000000000002E-2</v>
      </c>
      <c r="F16" s="6">
        <f t="shared" ref="F16" si="5">ROUND(D16*E16,2)</f>
        <v>57775.05</v>
      </c>
      <c r="G16" s="6">
        <v>23</v>
      </c>
      <c r="H16" s="6">
        <f t="shared" si="3"/>
        <v>13288.26</v>
      </c>
      <c r="I16" s="6">
        <f t="shared" si="4"/>
        <v>71063.31</v>
      </c>
    </row>
    <row r="17" spans="1:9" x14ac:dyDescent="0.25">
      <c r="A17" s="3" t="s">
        <v>6</v>
      </c>
      <c r="B17" s="5" t="s">
        <v>13</v>
      </c>
      <c r="C17" s="5">
        <f>C15</f>
        <v>10</v>
      </c>
      <c r="D17" s="6">
        <f>D15</f>
        <v>18</v>
      </c>
      <c r="E17" s="25">
        <v>206.2</v>
      </c>
      <c r="F17" s="6">
        <f>ROUND(C17*D17*E17,2)</f>
        <v>37116</v>
      </c>
      <c r="G17" s="6">
        <v>23</v>
      </c>
      <c r="H17" s="6">
        <f t="shared" si="3"/>
        <v>8536.68</v>
      </c>
      <c r="I17" s="6">
        <f t="shared" si="4"/>
        <v>45652.68</v>
      </c>
    </row>
    <row r="18" spans="1:9" x14ac:dyDescent="0.25">
      <c r="A18" s="1"/>
      <c r="B18" s="1"/>
      <c r="C18" s="1"/>
      <c r="D18" s="1"/>
      <c r="E18" s="22"/>
      <c r="F18" s="7"/>
      <c r="G18" s="28" t="s">
        <v>5</v>
      </c>
      <c r="H18" s="28">
        <f>SUM(H13:H17)</f>
        <v>21824.940000000002</v>
      </c>
      <c r="I18" s="11">
        <f>SUM(I13:I17)</f>
        <v>116715.98999999999</v>
      </c>
    </row>
    <row r="19" spans="1:9" x14ac:dyDescent="0.25">
      <c r="A19" s="1"/>
      <c r="B19" s="1"/>
      <c r="C19" s="1"/>
      <c r="D19" s="1"/>
      <c r="E19" s="22"/>
      <c r="F19" s="7"/>
      <c r="G19" s="10"/>
      <c r="H19" s="10"/>
      <c r="I19" s="10"/>
    </row>
    <row r="20" spans="1:9" x14ac:dyDescent="0.25">
      <c r="A20" s="1">
        <v>3</v>
      </c>
      <c r="B20" s="1"/>
      <c r="C20" s="1"/>
      <c r="D20" s="1"/>
      <c r="E20" s="22"/>
      <c r="F20" s="7"/>
      <c r="G20" s="8" t="s">
        <v>11</v>
      </c>
      <c r="H20" s="8"/>
      <c r="I20" s="8"/>
    </row>
    <row r="21" spans="1:9" ht="36" x14ac:dyDescent="0.25">
      <c r="A21" s="3" t="s">
        <v>19</v>
      </c>
      <c r="B21" s="3" t="s">
        <v>0</v>
      </c>
      <c r="C21" s="4" t="s">
        <v>14</v>
      </c>
      <c r="D21" s="29" t="s">
        <v>34</v>
      </c>
      <c r="E21" s="14" t="s">
        <v>20</v>
      </c>
      <c r="F21" s="13" t="s">
        <v>17</v>
      </c>
      <c r="G21" s="13" t="s">
        <v>21</v>
      </c>
      <c r="H21" s="13" t="s">
        <v>15</v>
      </c>
      <c r="I21" s="13" t="s">
        <v>16</v>
      </c>
    </row>
    <row r="22" spans="1:9" x14ac:dyDescent="0.25">
      <c r="A22" s="3" t="s">
        <v>26</v>
      </c>
      <c r="B22" s="5" t="s">
        <v>1</v>
      </c>
      <c r="C22" s="5">
        <v>1</v>
      </c>
      <c r="D22" s="9">
        <v>427415</v>
      </c>
      <c r="E22" s="23"/>
      <c r="F22" s="6">
        <f>ROUND(D22*E22,2)</f>
        <v>0</v>
      </c>
      <c r="G22" s="6">
        <v>23</v>
      </c>
      <c r="H22" s="6">
        <f t="shared" ref="H22:H26" si="6">ROUND(F22*0.23,2)</f>
        <v>0</v>
      </c>
      <c r="I22" s="6">
        <f t="shared" ref="I22:I26" si="7">F22+H22</f>
        <v>0</v>
      </c>
    </row>
    <row r="23" spans="1:9" x14ac:dyDescent="0.25">
      <c r="A23" s="3" t="s">
        <v>27</v>
      </c>
      <c r="B23" s="5" t="s">
        <v>1</v>
      </c>
      <c r="C23" s="5">
        <v>1</v>
      </c>
      <c r="D23" s="9">
        <v>128225</v>
      </c>
      <c r="E23" s="23"/>
      <c r="F23" s="6">
        <f>ROUND(D23*E23,2)</f>
        <v>0</v>
      </c>
      <c r="G23" s="6">
        <v>23</v>
      </c>
      <c r="H23" s="6">
        <f t="shared" si="6"/>
        <v>0</v>
      </c>
      <c r="I23" s="6">
        <f t="shared" si="7"/>
        <v>0</v>
      </c>
    </row>
    <row r="24" spans="1:9" x14ac:dyDescent="0.25">
      <c r="A24" s="3" t="s">
        <v>2</v>
      </c>
      <c r="B24" s="5" t="s">
        <v>13</v>
      </c>
      <c r="C24" s="5">
        <v>2</v>
      </c>
      <c r="D24" s="6">
        <v>18</v>
      </c>
      <c r="E24" s="24"/>
      <c r="F24" s="6">
        <f>ROUND(C24*D24*E24,2)</f>
        <v>0</v>
      </c>
      <c r="G24" s="6">
        <v>23</v>
      </c>
      <c r="H24" s="6">
        <f t="shared" si="6"/>
        <v>0</v>
      </c>
      <c r="I24" s="6">
        <f t="shared" si="7"/>
        <v>0</v>
      </c>
    </row>
    <row r="25" spans="1:9" x14ac:dyDescent="0.25">
      <c r="A25" s="3" t="s">
        <v>3</v>
      </c>
      <c r="B25" s="5" t="s">
        <v>1</v>
      </c>
      <c r="C25" s="5">
        <v>1</v>
      </c>
      <c r="D25" s="9">
        <f>SUM(D22:D23)</f>
        <v>555640</v>
      </c>
      <c r="E25" s="25">
        <v>2.2780000000000002E-2</v>
      </c>
      <c r="F25" s="6">
        <f t="shared" ref="F25" si="8">ROUND(D25*E25,2)</f>
        <v>12657.48</v>
      </c>
      <c r="G25" s="6">
        <v>23</v>
      </c>
      <c r="H25" s="6">
        <f t="shared" si="6"/>
        <v>2911.22</v>
      </c>
      <c r="I25" s="6">
        <f t="shared" si="7"/>
        <v>15568.699999999999</v>
      </c>
    </row>
    <row r="26" spans="1:9" x14ac:dyDescent="0.25">
      <c r="A26" s="3" t="s">
        <v>6</v>
      </c>
      <c r="B26" s="5" t="s">
        <v>13</v>
      </c>
      <c r="C26" s="5">
        <f>C24</f>
        <v>2</v>
      </c>
      <c r="D26" s="6">
        <f>D24</f>
        <v>18</v>
      </c>
      <c r="E26" s="25">
        <v>206.2</v>
      </c>
      <c r="F26" s="6">
        <f>ROUND(C26*D26*E26,2)</f>
        <v>7423.2</v>
      </c>
      <c r="G26" s="6">
        <v>23</v>
      </c>
      <c r="H26" s="6">
        <f t="shared" si="6"/>
        <v>1707.34</v>
      </c>
      <c r="I26" s="6">
        <f t="shared" si="7"/>
        <v>9130.5399999999991</v>
      </c>
    </row>
    <row r="27" spans="1:9" x14ac:dyDescent="0.25">
      <c r="A27" s="1"/>
      <c r="B27" s="1"/>
      <c r="C27" s="1"/>
      <c r="D27" s="1"/>
      <c r="E27" s="22"/>
      <c r="F27" s="7"/>
      <c r="G27" s="28" t="s">
        <v>5</v>
      </c>
      <c r="H27" s="28">
        <f>SUM(H22:H26)</f>
        <v>4618.5599999999995</v>
      </c>
      <c r="I27" s="11">
        <f>SUM(I22:I26)</f>
        <v>24699.239999999998</v>
      </c>
    </row>
    <row r="28" spans="1:9" x14ac:dyDescent="0.25">
      <c r="A28" s="1"/>
      <c r="B28" s="1"/>
      <c r="C28" s="1"/>
      <c r="D28" s="1"/>
      <c r="E28" s="22"/>
      <c r="F28" s="7"/>
      <c r="G28" s="10"/>
      <c r="H28" s="10"/>
      <c r="I28" s="10"/>
    </row>
    <row r="29" spans="1:9" x14ac:dyDescent="0.25">
      <c r="A29" s="1">
        <v>4</v>
      </c>
      <c r="B29" s="1"/>
      <c r="C29" s="1"/>
      <c r="D29" s="1"/>
      <c r="E29" s="22"/>
      <c r="F29" s="7"/>
      <c r="G29" s="8" t="s">
        <v>8</v>
      </c>
      <c r="H29" s="8"/>
      <c r="I29" s="8"/>
    </row>
    <row r="30" spans="1:9" ht="36" x14ac:dyDescent="0.25">
      <c r="A30" s="3" t="s">
        <v>19</v>
      </c>
      <c r="B30" s="3" t="s">
        <v>0</v>
      </c>
      <c r="C30" s="4" t="s">
        <v>14</v>
      </c>
      <c r="D30" s="29" t="s">
        <v>34</v>
      </c>
      <c r="E30" s="14" t="s">
        <v>20</v>
      </c>
      <c r="F30" s="13" t="s">
        <v>17</v>
      </c>
      <c r="G30" s="13" t="s">
        <v>21</v>
      </c>
      <c r="H30" s="13" t="s">
        <v>15</v>
      </c>
      <c r="I30" s="13" t="s">
        <v>16</v>
      </c>
    </row>
    <row r="31" spans="1:9" x14ac:dyDescent="0.25">
      <c r="A31" s="3" t="s">
        <v>26</v>
      </c>
      <c r="B31" s="5" t="s">
        <v>1</v>
      </c>
      <c r="C31" s="5">
        <v>1</v>
      </c>
      <c r="D31" s="9">
        <v>321688</v>
      </c>
      <c r="E31" s="23"/>
      <c r="F31" s="6">
        <f>ROUND(D31*E31,2)</f>
        <v>0</v>
      </c>
      <c r="G31" s="6">
        <v>23</v>
      </c>
      <c r="H31" s="6">
        <f t="shared" ref="H31:H35" si="9">ROUND(F31*0.23,2)</f>
        <v>0</v>
      </c>
      <c r="I31" s="6">
        <f t="shared" ref="I31:I35" si="10">F31+H31</f>
        <v>0</v>
      </c>
    </row>
    <row r="32" spans="1:9" x14ac:dyDescent="0.25">
      <c r="A32" s="3" t="s">
        <v>27</v>
      </c>
      <c r="B32" s="5" t="s">
        <v>1</v>
      </c>
      <c r="C32" s="5">
        <v>1</v>
      </c>
      <c r="D32" s="9">
        <v>96506</v>
      </c>
      <c r="E32" s="23"/>
      <c r="F32" s="6">
        <f>ROUND(D32*E32,2)</f>
        <v>0</v>
      </c>
      <c r="G32" s="6">
        <v>23</v>
      </c>
      <c r="H32" s="6">
        <f t="shared" si="9"/>
        <v>0</v>
      </c>
      <c r="I32" s="6">
        <f t="shared" si="10"/>
        <v>0</v>
      </c>
    </row>
    <row r="33" spans="1:9" x14ac:dyDescent="0.25">
      <c r="A33" s="3" t="s">
        <v>2</v>
      </c>
      <c r="B33" s="5" t="s">
        <v>13</v>
      </c>
      <c r="C33" s="5">
        <v>9</v>
      </c>
      <c r="D33" s="6">
        <v>18</v>
      </c>
      <c r="E33" s="24"/>
      <c r="F33" s="6">
        <f>ROUND(C33*D33*E33,2)</f>
        <v>0</v>
      </c>
      <c r="G33" s="6">
        <v>23</v>
      </c>
      <c r="H33" s="6">
        <f t="shared" si="9"/>
        <v>0</v>
      </c>
      <c r="I33" s="6">
        <f t="shared" si="10"/>
        <v>0</v>
      </c>
    </row>
    <row r="34" spans="1:9" x14ac:dyDescent="0.25">
      <c r="A34" s="3" t="s">
        <v>3</v>
      </c>
      <c r="B34" s="5" t="s">
        <v>1</v>
      </c>
      <c r="C34" s="5">
        <v>1</v>
      </c>
      <c r="D34" s="9">
        <f>SUM(D31:D32)</f>
        <v>418194</v>
      </c>
      <c r="E34" s="25">
        <v>2.308E-2</v>
      </c>
      <c r="F34" s="6">
        <f t="shared" ref="F34" si="11">ROUND(D34*E34,2)</f>
        <v>9651.92</v>
      </c>
      <c r="G34" s="6">
        <v>23</v>
      </c>
      <c r="H34" s="6">
        <f t="shared" si="9"/>
        <v>2219.94</v>
      </c>
      <c r="I34" s="6">
        <f t="shared" si="10"/>
        <v>11871.86</v>
      </c>
    </row>
    <row r="35" spans="1:9" x14ac:dyDescent="0.25">
      <c r="A35" s="3" t="s">
        <v>6</v>
      </c>
      <c r="B35" s="5" t="s">
        <v>13</v>
      </c>
      <c r="C35" s="5">
        <f>C33</f>
        <v>9</v>
      </c>
      <c r="D35" s="6">
        <f>D33</f>
        <v>18</v>
      </c>
      <c r="E35" s="25">
        <v>37.15</v>
      </c>
      <c r="F35" s="6">
        <f>ROUND(C35*D35*E35,2)</f>
        <v>6018.3</v>
      </c>
      <c r="G35" s="6">
        <v>23</v>
      </c>
      <c r="H35" s="6">
        <f t="shared" si="9"/>
        <v>1384.21</v>
      </c>
      <c r="I35" s="6">
        <f t="shared" si="10"/>
        <v>7402.51</v>
      </c>
    </row>
    <row r="36" spans="1:9" x14ac:dyDescent="0.25">
      <c r="A36" s="1"/>
      <c r="B36" s="1"/>
      <c r="C36" s="1"/>
      <c r="D36" s="1"/>
      <c r="E36" s="22"/>
      <c r="F36" s="7"/>
      <c r="G36" s="28" t="s">
        <v>5</v>
      </c>
      <c r="H36" s="28">
        <f>SUM(H31:H35)</f>
        <v>3604.15</v>
      </c>
      <c r="I36" s="11">
        <f>SUM(I31:I35)</f>
        <v>19274.370000000003</v>
      </c>
    </row>
    <row r="37" spans="1:9" x14ac:dyDescent="0.25">
      <c r="A37" s="1"/>
      <c r="B37" s="1"/>
      <c r="C37" s="1"/>
      <c r="D37" s="1"/>
      <c r="E37" s="22"/>
      <c r="F37" s="7"/>
      <c r="G37" s="10"/>
      <c r="H37" s="10"/>
      <c r="I37" s="10"/>
    </row>
    <row r="38" spans="1:9" x14ac:dyDescent="0.25">
      <c r="A38" s="1">
        <v>5</v>
      </c>
      <c r="B38" s="1"/>
      <c r="C38" s="1"/>
      <c r="D38" s="1"/>
      <c r="E38" s="22"/>
      <c r="F38" s="7"/>
      <c r="G38" s="8" t="s">
        <v>12</v>
      </c>
      <c r="H38" s="8"/>
      <c r="I38" s="8"/>
    </row>
    <row r="39" spans="1:9" ht="36" x14ac:dyDescent="0.25">
      <c r="A39" s="3" t="s">
        <v>19</v>
      </c>
      <c r="B39" s="3" t="s">
        <v>0</v>
      </c>
      <c r="C39" s="4" t="s">
        <v>14</v>
      </c>
      <c r="D39" s="29" t="s">
        <v>34</v>
      </c>
      <c r="E39" s="14" t="s">
        <v>20</v>
      </c>
      <c r="F39" s="13" t="s">
        <v>17</v>
      </c>
      <c r="G39" s="13" t="s">
        <v>21</v>
      </c>
      <c r="H39" s="13" t="s">
        <v>15</v>
      </c>
      <c r="I39" s="13" t="s">
        <v>16</v>
      </c>
    </row>
    <row r="40" spans="1:9" x14ac:dyDescent="0.25">
      <c r="A40" s="3" t="s">
        <v>26</v>
      </c>
      <c r="B40" s="5" t="s">
        <v>1</v>
      </c>
      <c r="C40" s="5">
        <v>1</v>
      </c>
      <c r="D40" s="9">
        <v>50602</v>
      </c>
      <c r="E40" s="23"/>
      <c r="F40" s="6">
        <f>ROUND(D40*E40,2)</f>
        <v>0</v>
      </c>
      <c r="G40" s="6">
        <v>23</v>
      </c>
      <c r="H40" s="6">
        <f t="shared" ref="H40:H44" si="12">ROUND(F40*0.23,2)</f>
        <v>0</v>
      </c>
      <c r="I40" s="6">
        <f t="shared" ref="I40:I44" si="13">F40+H40</f>
        <v>0</v>
      </c>
    </row>
    <row r="41" spans="1:9" x14ac:dyDescent="0.25">
      <c r="A41" s="3" t="s">
        <v>27</v>
      </c>
      <c r="B41" s="5" t="s">
        <v>1</v>
      </c>
      <c r="C41" s="5">
        <v>1</v>
      </c>
      <c r="D41" s="9">
        <v>15181</v>
      </c>
      <c r="E41" s="23"/>
      <c r="F41" s="6">
        <f>ROUND(D41*E41,2)</f>
        <v>0</v>
      </c>
      <c r="G41" s="6">
        <v>23</v>
      </c>
      <c r="H41" s="6">
        <f t="shared" si="12"/>
        <v>0</v>
      </c>
      <c r="I41" s="6">
        <f t="shared" si="13"/>
        <v>0</v>
      </c>
    </row>
    <row r="42" spans="1:9" x14ac:dyDescent="0.25">
      <c r="A42" s="3" t="s">
        <v>2</v>
      </c>
      <c r="B42" s="5" t="s">
        <v>13</v>
      </c>
      <c r="C42" s="5">
        <v>1</v>
      </c>
      <c r="D42" s="6">
        <v>18</v>
      </c>
      <c r="E42" s="24"/>
      <c r="F42" s="6">
        <f>ROUND(C42*D42*E42,2)</f>
        <v>0</v>
      </c>
      <c r="G42" s="6">
        <v>23</v>
      </c>
      <c r="H42" s="6">
        <f t="shared" si="12"/>
        <v>0</v>
      </c>
      <c r="I42" s="6">
        <f t="shared" si="13"/>
        <v>0</v>
      </c>
    </row>
    <row r="43" spans="1:9" x14ac:dyDescent="0.25">
      <c r="A43" s="3" t="s">
        <v>3</v>
      </c>
      <c r="B43" s="5" t="s">
        <v>1</v>
      </c>
      <c r="C43" s="5">
        <v>1</v>
      </c>
      <c r="D43" s="9">
        <v>65783</v>
      </c>
      <c r="E43" s="25">
        <v>2.308E-2</v>
      </c>
      <c r="F43" s="6">
        <f t="shared" ref="F43" si="14">ROUND(D43*E43,2)</f>
        <v>1518.27</v>
      </c>
      <c r="G43" s="6">
        <v>23</v>
      </c>
      <c r="H43" s="6">
        <f t="shared" si="12"/>
        <v>349.2</v>
      </c>
      <c r="I43" s="6">
        <f t="shared" si="13"/>
        <v>1867.47</v>
      </c>
    </row>
    <row r="44" spans="1:9" x14ac:dyDescent="0.25">
      <c r="A44" s="3" t="s">
        <v>6</v>
      </c>
      <c r="B44" s="5" t="s">
        <v>13</v>
      </c>
      <c r="C44" s="5">
        <f>C42</f>
        <v>1</v>
      </c>
      <c r="D44" s="6">
        <f>D42</f>
        <v>18</v>
      </c>
      <c r="E44" s="25">
        <v>37.15</v>
      </c>
      <c r="F44" s="6">
        <f>ROUND(C44*D44*E44,2)</f>
        <v>668.7</v>
      </c>
      <c r="G44" s="6">
        <v>23</v>
      </c>
      <c r="H44" s="6">
        <f t="shared" si="12"/>
        <v>153.80000000000001</v>
      </c>
      <c r="I44" s="6">
        <f t="shared" si="13"/>
        <v>822.5</v>
      </c>
    </row>
    <row r="45" spans="1:9" x14ac:dyDescent="0.25">
      <c r="A45" s="1"/>
      <c r="B45" s="1"/>
      <c r="C45" s="1"/>
      <c r="D45" s="1"/>
      <c r="E45" s="22"/>
      <c r="F45" s="7"/>
      <c r="G45" s="28" t="s">
        <v>5</v>
      </c>
      <c r="H45" s="28">
        <f>SUM(H40:H44)</f>
        <v>503</v>
      </c>
      <c r="I45" s="11">
        <f>SUM(I40:I44)</f>
        <v>2689.9700000000003</v>
      </c>
    </row>
    <row r="47" spans="1:9" x14ac:dyDescent="0.25">
      <c r="A47" s="1">
        <v>6</v>
      </c>
      <c r="B47" s="1"/>
      <c r="C47" s="1"/>
      <c r="D47" s="1"/>
      <c r="E47" s="22"/>
      <c r="F47" s="7"/>
      <c r="G47" s="8" t="s">
        <v>10</v>
      </c>
      <c r="H47" s="8"/>
      <c r="I47" s="8"/>
    </row>
    <row r="48" spans="1:9" ht="36" x14ac:dyDescent="0.25">
      <c r="A48" s="3" t="s">
        <v>19</v>
      </c>
      <c r="B48" s="3" t="s">
        <v>0</v>
      </c>
      <c r="C48" s="4" t="s">
        <v>14</v>
      </c>
      <c r="D48" s="29" t="s">
        <v>34</v>
      </c>
      <c r="E48" s="14" t="s">
        <v>20</v>
      </c>
      <c r="F48" s="13" t="s">
        <v>17</v>
      </c>
      <c r="G48" s="13" t="s">
        <v>21</v>
      </c>
      <c r="H48" s="13" t="s">
        <v>15</v>
      </c>
      <c r="I48" s="13" t="s">
        <v>16</v>
      </c>
    </row>
    <row r="49" spans="1:9" x14ac:dyDescent="0.25">
      <c r="A49" s="3" t="s">
        <v>26</v>
      </c>
      <c r="B49" s="5" t="s">
        <v>1</v>
      </c>
      <c r="C49" s="5">
        <v>1</v>
      </c>
      <c r="D49" s="9">
        <v>50510</v>
      </c>
      <c r="E49" s="23"/>
      <c r="F49" s="6">
        <f>ROUND(D49*E49,2)</f>
        <v>0</v>
      </c>
      <c r="G49" s="6">
        <v>23</v>
      </c>
      <c r="H49" s="6">
        <f t="shared" ref="H49:H53" si="15">ROUND(F49*0.23,2)</f>
        <v>0</v>
      </c>
      <c r="I49" s="6">
        <f t="shared" ref="I49:I53" si="16">F49+H49</f>
        <v>0</v>
      </c>
    </row>
    <row r="50" spans="1:9" x14ac:dyDescent="0.25">
      <c r="A50" s="3" t="s">
        <v>27</v>
      </c>
      <c r="B50" s="5" t="s">
        <v>1</v>
      </c>
      <c r="C50" s="5">
        <v>1</v>
      </c>
      <c r="D50" s="9">
        <v>15153</v>
      </c>
      <c r="E50" s="23"/>
      <c r="F50" s="6">
        <f>ROUND(D50*E50,2)</f>
        <v>0</v>
      </c>
      <c r="G50" s="6">
        <v>23</v>
      </c>
      <c r="H50" s="6">
        <f t="shared" si="15"/>
        <v>0</v>
      </c>
      <c r="I50" s="6">
        <f t="shared" si="16"/>
        <v>0</v>
      </c>
    </row>
    <row r="51" spans="1:9" x14ac:dyDescent="0.25">
      <c r="A51" s="3" t="s">
        <v>2</v>
      </c>
      <c r="B51" s="5" t="s">
        <v>13</v>
      </c>
      <c r="C51" s="5">
        <v>3</v>
      </c>
      <c r="D51" s="6">
        <v>18</v>
      </c>
      <c r="E51" s="24"/>
      <c r="F51" s="6">
        <f>ROUND(C51*D51*E51,2)</f>
        <v>0</v>
      </c>
      <c r="G51" s="6">
        <v>23</v>
      </c>
      <c r="H51" s="6">
        <f t="shared" si="15"/>
        <v>0</v>
      </c>
      <c r="I51" s="6">
        <f t="shared" si="16"/>
        <v>0</v>
      </c>
    </row>
    <row r="52" spans="1:9" x14ac:dyDescent="0.25">
      <c r="A52" s="3" t="s">
        <v>3</v>
      </c>
      <c r="B52" s="5" t="s">
        <v>1</v>
      </c>
      <c r="C52" s="5">
        <v>1</v>
      </c>
      <c r="D52" s="9">
        <v>65663</v>
      </c>
      <c r="E52" s="25">
        <v>4.1619999999999997E-2</v>
      </c>
      <c r="F52" s="6">
        <f t="shared" ref="F52" si="17">ROUND(D52*E52,2)</f>
        <v>2732.89</v>
      </c>
      <c r="G52" s="6">
        <v>23</v>
      </c>
      <c r="H52" s="6">
        <f t="shared" si="15"/>
        <v>628.55999999999995</v>
      </c>
      <c r="I52" s="6">
        <f t="shared" si="16"/>
        <v>3361.45</v>
      </c>
    </row>
    <row r="53" spans="1:9" x14ac:dyDescent="0.25">
      <c r="A53" s="3" t="s">
        <v>6</v>
      </c>
      <c r="B53" s="5" t="s">
        <v>13</v>
      </c>
      <c r="C53" s="5">
        <f>C51</f>
        <v>3</v>
      </c>
      <c r="D53" s="6">
        <f>D51</f>
        <v>18</v>
      </c>
      <c r="E53" s="25">
        <v>3.52</v>
      </c>
      <c r="F53" s="6">
        <f>ROUND(C53*D53*E53,2)</f>
        <v>190.08</v>
      </c>
      <c r="G53" s="6">
        <v>23</v>
      </c>
      <c r="H53" s="6">
        <f t="shared" si="15"/>
        <v>43.72</v>
      </c>
      <c r="I53" s="6">
        <f t="shared" si="16"/>
        <v>233.8</v>
      </c>
    </row>
    <row r="54" spans="1:9" x14ac:dyDescent="0.25">
      <c r="A54" s="1"/>
      <c r="B54" s="1"/>
      <c r="C54" s="1"/>
      <c r="D54" s="1"/>
      <c r="E54" s="22"/>
      <c r="F54" s="7"/>
      <c r="G54" s="28" t="s">
        <v>5</v>
      </c>
      <c r="H54" s="28">
        <f>SUM(H49:H53)</f>
        <v>672.28</v>
      </c>
      <c r="I54" s="11">
        <f>SUM(I49:I53)</f>
        <v>3595.25</v>
      </c>
    </row>
    <row r="55" spans="1:9" x14ac:dyDescent="0.25">
      <c r="A55" s="1"/>
      <c r="B55" s="1"/>
      <c r="C55" s="1"/>
      <c r="D55" s="1"/>
      <c r="E55" s="22"/>
      <c r="F55" s="7"/>
      <c r="G55" s="10"/>
      <c r="H55" s="10"/>
      <c r="I55" s="10"/>
    </row>
    <row r="56" spans="1:9" x14ac:dyDescent="0.25">
      <c r="A56" s="1">
        <v>7</v>
      </c>
      <c r="B56" s="1"/>
      <c r="C56" s="1"/>
      <c r="D56" s="1"/>
      <c r="E56" s="22"/>
      <c r="F56" s="7"/>
      <c r="G56" s="8" t="s">
        <v>23</v>
      </c>
      <c r="H56" s="8"/>
      <c r="I56" s="8"/>
    </row>
    <row r="57" spans="1:9" ht="36" x14ac:dyDescent="0.25">
      <c r="A57" s="3" t="s">
        <v>19</v>
      </c>
      <c r="B57" s="3" t="s">
        <v>0</v>
      </c>
      <c r="C57" s="4" t="s">
        <v>14</v>
      </c>
      <c r="D57" s="29" t="s">
        <v>34</v>
      </c>
      <c r="E57" s="14" t="s">
        <v>20</v>
      </c>
      <c r="F57" s="13" t="s">
        <v>17</v>
      </c>
      <c r="G57" s="13" t="s">
        <v>21</v>
      </c>
      <c r="H57" s="13" t="s">
        <v>15</v>
      </c>
      <c r="I57" s="13" t="s">
        <v>16</v>
      </c>
    </row>
    <row r="58" spans="1:9" x14ac:dyDescent="0.25">
      <c r="A58" s="3" t="s">
        <v>26</v>
      </c>
      <c r="B58" s="5" t="s">
        <v>1</v>
      </c>
      <c r="C58" s="5">
        <v>1</v>
      </c>
      <c r="D58" s="9">
        <v>12679</v>
      </c>
      <c r="E58" s="23"/>
      <c r="F58" s="6">
        <f>ROUND(D58*E58,2)</f>
        <v>0</v>
      </c>
      <c r="G58" s="6">
        <v>23</v>
      </c>
      <c r="H58" s="6">
        <f t="shared" ref="H58:H62" si="18">ROUND(F58*0.23,2)</f>
        <v>0</v>
      </c>
      <c r="I58" s="6">
        <f t="shared" ref="I58:I62" si="19">F58+H58</f>
        <v>0</v>
      </c>
    </row>
    <row r="59" spans="1:9" x14ac:dyDescent="0.25">
      <c r="A59" s="3" t="s">
        <v>27</v>
      </c>
      <c r="B59" s="5" t="s">
        <v>1</v>
      </c>
      <c r="C59" s="5">
        <v>1</v>
      </c>
      <c r="D59" s="9">
        <v>3804</v>
      </c>
      <c r="E59" s="23"/>
      <c r="F59" s="6">
        <f>ROUND(D59*E59,2)</f>
        <v>0</v>
      </c>
      <c r="G59" s="6">
        <v>23</v>
      </c>
      <c r="H59" s="6">
        <f t="shared" si="18"/>
        <v>0</v>
      </c>
      <c r="I59" s="6">
        <f t="shared" si="19"/>
        <v>0</v>
      </c>
    </row>
    <row r="60" spans="1:9" x14ac:dyDescent="0.25">
      <c r="A60" s="3" t="s">
        <v>2</v>
      </c>
      <c r="B60" s="5" t="s">
        <v>13</v>
      </c>
      <c r="C60" s="5">
        <v>3</v>
      </c>
      <c r="D60" s="6">
        <v>18</v>
      </c>
      <c r="E60" s="24"/>
      <c r="F60" s="6">
        <f>ROUND(C60*D60*E60,2)</f>
        <v>0</v>
      </c>
      <c r="G60" s="6">
        <v>23</v>
      </c>
      <c r="H60" s="6">
        <f t="shared" si="18"/>
        <v>0</v>
      </c>
      <c r="I60" s="6">
        <f t="shared" si="19"/>
        <v>0</v>
      </c>
    </row>
    <row r="61" spans="1:9" x14ac:dyDescent="0.25">
      <c r="A61" s="3" t="s">
        <v>3</v>
      </c>
      <c r="B61" s="5" t="s">
        <v>1</v>
      </c>
      <c r="C61" s="5">
        <v>1</v>
      </c>
      <c r="D61" s="9">
        <v>16483</v>
      </c>
      <c r="E61" s="25">
        <v>4.1619999999999997E-2</v>
      </c>
      <c r="F61" s="6">
        <f t="shared" ref="F61" si="20">ROUND(D61*E61,2)</f>
        <v>686.02</v>
      </c>
      <c r="G61" s="6">
        <v>23</v>
      </c>
      <c r="H61" s="6">
        <f t="shared" si="18"/>
        <v>157.78</v>
      </c>
      <c r="I61" s="6">
        <f t="shared" si="19"/>
        <v>843.8</v>
      </c>
    </row>
    <row r="62" spans="1:9" x14ac:dyDescent="0.25">
      <c r="A62" s="3" t="s">
        <v>6</v>
      </c>
      <c r="B62" s="5" t="s">
        <v>13</v>
      </c>
      <c r="C62" s="5">
        <f>C60</f>
        <v>3</v>
      </c>
      <c r="D62" s="6">
        <f>D60</f>
        <v>18</v>
      </c>
      <c r="E62" s="25">
        <v>3.52</v>
      </c>
      <c r="F62" s="6">
        <f>ROUND(C62*D62*E62,2)</f>
        <v>190.08</v>
      </c>
      <c r="G62" s="6">
        <v>23</v>
      </c>
      <c r="H62" s="6">
        <f t="shared" si="18"/>
        <v>43.72</v>
      </c>
      <c r="I62" s="6">
        <f t="shared" si="19"/>
        <v>233.8</v>
      </c>
    </row>
    <row r="63" spans="1:9" x14ac:dyDescent="0.25">
      <c r="A63" s="1"/>
      <c r="B63" s="1"/>
      <c r="C63" s="1"/>
      <c r="D63" s="1"/>
      <c r="E63" s="22"/>
      <c r="F63" s="7"/>
      <c r="G63" s="28" t="s">
        <v>5</v>
      </c>
      <c r="H63" s="28">
        <f>SUM(H58:H62)</f>
        <v>201.5</v>
      </c>
      <c r="I63" s="11">
        <f>SUM(I58:I62)</f>
        <v>1077.5999999999999</v>
      </c>
    </row>
    <row r="66" spans="1:9" ht="15" customHeight="1" x14ac:dyDescent="0.25">
      <c r="A66" s="30" t="s">
        <v>24</v>
      </c>
      <c r="B66" s="31">
        <f>C7+C15+C24+C33+C42+C51+C60</f>
        <v>39</v>
      </c>
      <c r="C66" s="20"/>
      <c r="D66" s="20"/>
      <c r="E66" s="27"/>
      <c r="F66" s="19"/>
      <c r="G66" s="48" t="s">
        <v>33</v>
      </c>
      <c r="H66" s="49"/>
      <c r="I66" s="32">
        <f>I10+I18+I27+I36+I45+I54+I63</f>
        <v>511451.45999999996</v>
      </c>
    </row>
    <row r="67" spans="1:9" x14ac:dyDescent="0.25">
      <c r="A67" s="30" t="s">
        <v>29</v>
      </c>
      <c r="B67" s="33">
        <f>D5+D13+D22+D31+D40+D49+D58</f>
        <v>7345702</v>
      </c>
      <c r="C67" s="17"/>
      <c r="D67" s="12"/>
      <c r="E67" s="27"/>
      <c r="F67" s="16"/>
      <c r="G67" s="43"/>
      <c r="H67" s="43"/>
      <c r="I67" s="37"/>
    </row>
    <row r="68" spans="1:9" ht="15" customHeight="1" x14ac:dyDescent="0.25">
      <c r="A68" s="30" t="s">
        <v>30</v>
      </c>
      <c r="B68" s="33">
        <f>D6+D14+D23+D32+D41+D50+D59</f>
        <v>2203711</v>
      </c>
      <c r="C68" s="16"/>
      <c r="D68" s="16"/>
      <c r="E68" s="27"/>
      <c r="F68" s="16"/>
      <c r="G68" s="38"/>
      <c r="H68" s="38"/>
      <c r="I68" s="36"/>
    </row>
    <row r="69" spans="1:9" ht="15" customHeight="1" x14ac:dyDescent="0.25">
      <c r="A69" s="30" t="s">
        <v>31</v>
      </c>
      <c r="B69" s="33">
        <f>D8+D16+D25+D34+D43+D52+D61</f>
        <v>9549413</v>
      </c>
      <c r="C69" s="16"/>
      <c r="D69" s="16"/>
      <c r="E69" s="27"/>
      <c r="F69" s="16"/>
      <c r="G69" s="38"/>
      <c r="H69" s="38"/>
      <c r="I69" s="35"/>
    </row>
    <row r="70" spans="1:9" x14ac:dyDescent="0.25">
      <c r="A70" s="31" t="s">
        <v>32</v>
      </c>
      <c r="B70" s="34">
        <f>D9</f>
        <v>32406528</v>
      </c>
      <c r="C70" s="18"/>
      <c r="G70" s="38"/>
      <c r="H70" s="38"/>
      <c r="I70" s="35"/>
    </row>
    <row r="73" spans="1:9" ht="15.75" customHeight="1" x14ac:dyDescent="0.25">
      <c r="A73" s="46" t="s">
        <v>35</v>
      </c>
      <c r="B73" s="46"/>
      <c r="C73" s="46"/>
      <c r="D73" s="46"/>
      <c r="E73" s="46"/>
      <c r="F73" s="46"/>
      <c r="G73" s="46"/>
      <c r="H73" s="46"/>
      <c r="I73" s="46"/>
    </row>
    <row r="74" spans="1:9" ht="22.5" customHeight="1" x14ac:dyDescent="0.25">
      <c r="A74" s="46"/>
      <c r="B74" s="46"/>
      <c r="C74" s="46"/>
      <c r="D74" s="46"/>
      <c r="E74" s="46"/>
      <c r="F74" s="46"/>
      <c r="G74" s="46"/>
      <c r="H74" s="46"/>
      <c r="I74" s="46"/>
    </row>
  </sheetData>
  <mergeCells count="3">
    <mergeCell ref="A73:I74"/>
    <mergeCell ref="A2:I2"/>
    <mergeCell ref="G66:H66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2018-10-17T10:22:19Z</dcterms:modified>
</cp:coreProperties>
</file>